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5480" windowHeight="116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7" i="1"/>
  <c r="C84"/>
  <c r="C82"/>
  <c r="E6"/>
  <c r="E35"/>
  <c r="E23"/>
  <c r="E79" l="1"/>
  <c r="E8" l="1"/>
  <c r="E80" s="1"/>
</calcChain>
</file>

<file path=xl/sharedStrings.xml><?xml version="1.0" encoding="utf-8"?>
<sst xmlns="http://schemas.openxmlformats.org/spreadsheetml/2006/main" count="124" uniqueCount="107">
  <si>
    <t>N</t>
  </si>
  <si>
    <t>Reclamacion</t>
  </si>
  <si>
    <t>Causa</t>
  </si>
  <si>
    <t>Montante</t>
  </si>
  <si>
    <t>Justificacion calculos</t>
  </si>
  <si>
    <t>2.1.</t>
  </si>
  <si>
    <t>2.2.</t>
  </si>
  <si>
    <t>2.3.</t>
  </si>
  <si>
    <t>2.4.</t>
  </si>
  <si>
    <t>Retard MSI (XdG)</t>
  </si>
  <si>
    <t>7.1</t>
  </si>
  <si>
    <t>Voie ferrée.</t>
  </si>
  <si>
    <t>7.2</t>
  </si>
  <si>
    <t>Essais ponts roulants.</t>
  </si>
  <si>
    <t>7.3</t>
  </si>
  <si>
    <t>Surcout train/camion.</t>
  </si>
  <si>
    <t>7.4.</t>
  </si>
  <si>
    <t>Sabotage grue SOFRAL</t>
  </si>
  <si>
    <t>Nappe</t>
  </si>
  <si>
    <t>15.1.</t>
  </si>
  <si>
    <t>15.2.</t>
  </si>
  <si>
    <t xml:space="preserve">15.3. </t>
  </si>
  <si>
    <t>15.4.</t>
  </si>
  <si>
    <t>15.5.</t>
  </si>
  <si>
    <t>15.6</t>
  </si>
  <si>
    <t>TOTAL</t>
  </si>
  <si>
    <t>Retards dans la phase 1</t>
  </si>
  <si>
    <t xml:space="preserve"> Réseaux extérieurs.</t>
  </si>
  <si>
    <r>
      <t>3.</t>
    </r>
    <r>
      <rPr>
        <sz val="7"/>
        <color theme="1"/>
        <rFont val="Times New Roman"/>
        <family val="1"/>
      </rPr>
      <t xml:space="preserve">       </t>
    </r>
  </si>
  <si>
    <t>2.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</si>
  <si>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.</t>
    </r>
  </si>
  <si>
    <t>Voie ferrée commune</t>
  </si>
  <si>
    <t>Augmentation vestiaires.</t>
  </si>
  <si>
    <r>
      <t>5.</t>
    </r>
    <r>
      <rPr>
        <sz val="7"/>
        <color theme="1"/>
        <rFont val="Times New Roman"/>
        <family val="1"/>
      </rPr>
      <t>      </t>
    </r>
  </si>
  <si>
    <r>
      <t>6.</t>
    </r>
    <r>
      <rPr>
        <sz val="7"/>
        <color theme="1"/>
        <rFont val="Times New Roman"/>
        <family val="1"/>
      </rPr>
      <t xml:space="preserve">       </t>
    </r>
  </si>
  <si>
    <t>Changements « Projet Caselli/Arrêté Compostage ».</t>
  </si>
  <si>
    <r>
      <t>6.1.</t>
    </r>
    <r>
      <rPr>
        <sz val="7"/>
        <color theme="1"/>
        <rFont val="Times New Roman"/>
        <family val="1"/>
      </rPr>
      <t xml:space="preserve"> </t>
    </r>
  </si>
  <si>
    <t>GC</t>
  </si>
  <si>
    <r>
      <t>6.2.</t>
    </r>
    <r>
      <rPr>
        <sz val="7"/>
        <color theme="1"/>
        <rFont val="Times New Roman"/>
        <family val="1"/>
      </rPr>
      <t xml:space="preserve"> </t>
    </r>
  </si>
  <si>
    <t>EQ</t>
  </si>
  <si>
    <t xml:space="preserve"> Accélération finalisation construction.</t>
  </si>
  <si>
    <r>
      <t>7.</t>
    </r>
    <r>
      <rPr>
        <sz val="7"/>
        <color theme="1"/>
        <rFont val="Times New Roman"/>
        <family val="1"/>
      </rPr>
      <t xml:space="preserve">       </t>
    </r>
  </si>
  <si>
    <r>
      <t>8.</t>
    </r>
    <r>
      <rPr>
        <sz val="7"/>
        <color theme="1"/>
        <rFont val="Times New Roman"/>
        <family val="1"/>
      </rPr>
      <t xml:space="preserve">       </t>
    </r>
  </si>
  <si>
    <t>Panneaux informatifs</t>
  </si>
  <si>
    <r>
      <t>9.</t>
    </r>
    <r>
      <rPr>
        <sz val="7"/>
        <color theme="1"/>
        <rFont val="Times New Roman"/>
        <family val="1"/>
      </rPr>
      <t xml:space="preserve">       </t>
    </r>
  </si>
  <si>
    <t>Eclairage sécurité Gare</t>
  </si>
  <si>
    <r>
      <t>18.</t>
    </r>
    <r>
      <rPr>
        <sz val="7"/>
        <color theme="1"/>
        <rFont val="Times New Roman"/>
        <family val="1"/>
      </rPr>
      <t xml:space="preserve">   </t>
    </r>
  </si>
  <si>
    <t xml:space="preserve">Alertes. </t>
  </si>
  <si>
    <t>18.1</t>
  </si>
  <si>
    <r>
      <t>10.</t>
    </r>
    <r>
      <rPr>
        <sz val="7"/>
        <color theme="1"/>
        <rFont val="Times New Roman"/>
        <family val="1"/>
      </rPr>
      <t xml:space="preserve">   </t>
    </r>
  </si>
  <si>
    <t>Changements dues aux encombrants et état conteneurs.XdG</t>
  </si>
  <si>
    <r>
      <t>10.1.</t>
    </r>
    <r>
      <rPr>
        <sz val="7"/>
        <color theme="1"/>
        <rFont val="Times New Roman"/>
        <family val="1"/>
      </rPr>
      <t xml:space="preserve">         </t>
    </r>
  </si>
  <si>
    <r>
      <t>10.2.</t>
    </r>
    <r>
      <rPr>
        <sz val="7"/>
        <color theme="1"/>
        <rFont val="Times New Roman"/>
        <family val="1"/>
      </rPr>
      <t xml:space="preserve">         </t>
    </r>
  </si>
  <si>
    <r>
      <t>11.</t>
    </r>
    <r>
      <rPr>
        <sz val="7"/>
        <color theme="1"/>
        <rFont val="Times New Roman"/>
        <family val="1"/>
      </rPr>
      <t xml:space="preserve">   </t>
    </r>
  </si>
  <si>
    <t>Impositions assurances system contra incendie. XdG</t>
  </si>
  <si>
    <r>
      <t>12.</t>
    </r>
    <r>
      <rPr>
        <sz val="7"/>
        <color theme="1"/>
        <rFont val="Times New Roman"/>
        <family val="1"/>
      </rPr>
      <t xml:space="preserve">   </t>
    </r>
  </si>
  <si>
    <t>Changements system aspiration poussiers due a boues MPM.XdG</t>
  </si>
  <si>
    <r>
      <t>13.</t>
    </r>
    <r>
      <rPr>
        <sz val="7"/>
        <color theme="1"/>
        <rFont val="Times New Roman"/>
        <family val="1"/>
      </rPr>
      <t xml:space="preserve">   </t>
    </r>
  </si>
  <si>
    <t>TGAP pendant MSI (XdG)</t>
  </si>
  <si>
    <r>
      <t>14.</t>
    </r>
    <r>
      <rPr>
        <sz val="7"/>
        <color theme="1"/>
        <rFont val="Times New Roman"/>
        <family val="1"/>
      </rPr>
      <t xml:space="preserve">   </t>
    </r>
  </si>
  <si>
    <t>Autres : pesage commercial déchets incinérés, etc(XdG)</t>
  </si>
  <si>
    <r>
      <t>15.</t>
    </r>
    <r>
      <rPr>
        <sz val="7"/>
        <color theme="1"/>
        <rFont val="Times New Roman"/>
        <family val="1"/>
      </rPr>
      <t xml:space="preserve">   </t>
    </r>
  </si>
  <si>
    <t>Améliorations CTM Marseille non prévues DSP</t>
  </si>
  <si>
    <r>
      <t>16.</t>
    </r>
    <r>
      <rPr>
        <sz val="7"/>
        <color theme="1"/>
        <rFont val="Times New Roman"/>
        <family val="1"/>
      </rPr>
      <t xml:space="preserve">   </t>
    </r>
  </si>
  <si>
    <t>Moins-values.</t>
  </si>
  <si>
    <r>
      <t>17.</t>
    </r>
    <r>
      <rPr>
        <sz val="7"/>
        <color theme="1"/>
        <rFont val="Times New Roman"/>
        <family val="1"/>
      </rPr>
      <t>  </t>
    </r>
  </si>
  <si>
    <t xml:space="preserve"> Intérêts moratoires (Claim1 +Claim2).</t>
  </si>
  <si>
    <r>
      <t>19.</t>
    </r>
    <r>
      <rPr>
        <sz val="7"/>
        <color theme="1"/>
        <rFont val="Times New Roman"/>
        <family val="1"/>
      </rPr>
      <t xml:space="preserve">   </t>
    </r>
  </si>
  <si>
    <t xml:space="preserve">          Quai d’inspection Gare</t>
  </si>
  <si>
    <t xml:space="preserve">          Modif system aspiration en cas arrête incinération.</t>
  </si>
  <si>
    <t xml:space="preserve">          System camera vigilance.</t>
  </si>
  <si>
    <t xml:space="preserve">          Eclairage passerelle visite.</t>
  </si>
  <si>
    <t xml:space="preserve">          Eclairage voie ferrée extérieur</t>
  </si>
  <si>
    <t>?</t>
  </si>
  <si>
    <t xml:space="preserve">               Retard MOA (y compris Mis en Route)</t>
  </si>
  <si>
    <t xml:space="preserve">                   Changements JPA (15t  à  15,5 t et 20cm)</t>
  </si>
  <si>
    <t xml:space="preserve">                 Autres Modifs XdeG (tables, tri prim, etc)</t>
  </si>
  <si>
    <t>Impact sur Phase 2 (Garantie bancaire judge AE,Personnel, consumation électrique, TGAP, TF, etc.)</t>
  </si>
  <si>
    <t>"</t>
  </si>
  <si>
    <t>Comme dans la claim 1 + note 4 expert</t>
  </si>
  <si>
    <t>Avenant N 1 : Mis en service etalée + interet financiere MPM</t>
  </si>
  <si>
    <t>Cout moyenne mensuel *9</t>
  </si>
  <si>
    <t>%</t>
  </si>
  <si>
    <t>GC+EQ</t>
  </si>
  <si>
    <t>SUBTOTAL</t>
  </si>
  <si>
    <t>FG+BI</t>
  </si>
  <si>
    <t>Demandes GPMM</t>
  </si>
  <si>
    <t>Demand GPMM</t>
  </si>
  <si>
    <t>Anticipation Projet Caselli/Arrete C</t>
  </si>
  <si>
    <t>Cout réel et devis</t>
  </si>
  <si>
    <t>Contrat de racordement voie ferrée</t>
  </si>
  <si>
    <t>Consequence augmentation personnel claim1</t>
  </si>
  <si>
    <t>Estimation</t>
  </si>
  <si>
    <t>Estimations</t>
  </si>
  <si>
    <t>Comandes et factures</t>
  </si>
  <si>
    <t>Contrat ETF</t>
  </si>
  <si>
    <t>Force majeure</t>
  </si>
  <si>
    <t>Surcout consequente au retard RFF</t>
  </si>
  <si>
    <t>Imposition Arrete Exploitation</t>
  </si>
  <si>
    <t>Factures</t>
  </si>
  <si>
    <t xml:space="preserve">          Autres XdG (parcours pédagogique, abri fumeurs, etc.)</t>
  </si>
  <si>
    <t>Imposition CRAM</t>
  </si>
  <si>
    <t>Calcul financiere</t>
  </si>
  <si>
    <t>Retard payement</t>
  </si>
  <si>
    <t>Commande et facture</t>
  </si>
  <si>
    <t>Retard GC ?</t>
  </si>
  <si>
    <t>Retard EQ?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</si>
</sst>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indent="5"/>
    </xf>
    <xf numFmtId="43" fontId="0" fillId="0" borderId="0" xfId="1" applyFont="1"/>
    <xf numFmtId="0" fontId="0" fillId="0" borderId="0" xfId="0" applyAlignment="1">
      <alignment horizontal="left" indent="4"/>
    </xf>
    <xf numFmtId="0" fontId="0" fillId="0" borderId="0" xfId="0" applyAlignment="1">
      <alignment horizontal="left" indent="9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2" fillId="0" borderId="0" xfId="0" applyFont="1" applyAlignment="1"/>
    <xf numFmtId="43" fontId="0" fillId="0" borderId="0" xfId="1" applyFont="1" applyAlignment="1">
      <alignment horizontal="center"/>
    </xf>
    <xf numFmtId="0" fontId="0" fillId="0" borderId="0" xfId="0" applyAlignment="1">
      <alignment wrapText="1"/>
    </xf>
    <xf numFmtId="43" fontId="0" fillId="0" borderId="0" xfId="0" applyNumberFormat="1"/>
    <xf numFmtId="43" fontId="0" fillId="2" borderId="0" xfId="1" applyFont="1" applyFill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48" workbookViewId="0">
      <selection activeCell="E73" sqref="E73"/>
    </sheetView>
  </sheetViews>
  <sheetFormatPr baseColWidth="10" defaultRowHeight="15"/>
  <cols>
    <col min="1" max="1" width="11.42578125" style="5"/>
    <col min="2" max="2" width="59.5703125" bestFit="1" customWidth="1"/>
    <col min="3" max="3" width="32.5703125" customWidth="1"/>
    <col min="4" max="4" width="35.85546875" customWidth="1"/>
    <col min="5" max="5" width="15.5703125" style="2" customWidth="1"/>
  </cols>
  <sheetData>
    <row r="1" spans="1:5">
      <c r="A1" s="5" t="s">
        <v>0</v>
      </c>
      <c r="B1" t="s">
        <v>1</v>
      </c>
      <c r="C1" t="s">
        <v>2</v>
      </c>
      <c r="D1" t="s">
        <v>4</v>
      </c>
      <c r="E1" s="2" t="s">
        <v>3</v>
      </c>
    </row>
    <row r="2" spans="1:5">
      <c r="D2" s="2"/>
    </row>
    <row r="3" spans="1:5">
      <c r="D3" s="2"/>
    </row>
    <row r="4" spans="1:5" ht="30">
      <c r="A4" s="5" t="s">
        <v>29</v>
      </c>
      <c r="B4" t="s">
        <v>26</v>
      </c>
      <c r="C4" s="12" t="s">
        <v>80</v>
      </c>
      <c r="D4" s="2" t="s">
        <v>79</v>
      </c>
    </row>
    <row r="5" spans="1:5">
      <c r="D5" s="2"/>
    </row>
    <row r="6" spans="1:5">
      <c r="A6" s="6" t="s">
        <v>5</v>
      </c>
      <c r="B6" s="3" t="s">
        <v>74</v>
      </c>
      <c r="C6" t="s">
        <v>78</v>
      </c>
      <c r="D6" s="2" t="s">
        <v>81</v>
      </c>
      <c r="E6" s="2">
        <f>807000+155160.03+826086.34+137932.47+78403.59+508950+1680004.36+392626+85697+136079</f>
        <v>4807938.79</v>
      </c>
    </row>
    <row r="7" spans="1:5">
      <c r="A7" s="6"/>
      <c r="B7" s="3"/>
      <c r="D7" s="2" t="s">
        <v>82</v>
      </c>
      <c r="E7" s="2">
        <f>(3.71%*C84)+(2.91%*C82)+(0.18%*C84)</f>
        <v>158965.36391999997</v>
      </c>
    </row>
    <row r="8" spans="1:5">
      <c r="A8" s="6"/>
      <c r="B8" s="3"/>
      <c r="D8" s="2" t="s">
        <v>85</v>
      </c>
      <c r="E8" s="2">
        <f>7.95%*E79</f>
        <v>1558544.30209164</v>
      </c>
    </row>
    <row r="9" spans="1:5">
      <c r="A9" s="6" t="s">
        <v>6</v>
      </c>
      <c r="B9" s="4" t="s">
        <v>105</v>
      </c>
      <c r="D9" s="2"/>
      <c r="E9" s="2" t="s">
        <v>73</v>
      </c>
    </row>
    <row r="10" spans="1:5">
      <c r="A10" s="6"/>
      <c r="B10" s="4"/>
      <c r="D10" s="2"/>
    </row>
    <row r="11" spans="1:5">
      <c r="A11" s="6" t="s">
        <v>7</v>
      </c>
      <c r="B11" s="4" t="s">
        <v>106</v>
      </c>
      <c r="D11" s="2"/>
      <c r="E11" s="2" t="s">
        <v>73</v>
      </c>
    </row>
    <row r="12" spans="1:5">
      <c r="A12" s="6"/>
      <c r="B12" s="4"/>
      <c r="D12" s="2"/>
    </row>
    <row r="13" spans="1:5">
      <c r="A13" s="6" t="s">
        <v>8</v>
      </c>
      <c r="B13" s="4" t="s">
        <v>9</v>
      </c>
      <c r="C13" t="s">
        <v>78</v>
      </c>
      <c r="D13" s="2"/>
      <c r="E13" s="11" t="s">
        <v>73</v>
      </c>
    </row>
    <row r="14" spans="1:5">
      <c r="D14" s="2"/>
    </row>
    <row r="15" spans="1:5">
      <c r="A15" s="5" t="s">
        <v>28</v>
      </c>
      <c r="B15" t="s">
        <v>27</v>
      </c>
      <c r="C15" t="s">
        <v>86</v>
      </c>
      <c r="D15" t="s">
        <v>89</v>
      </c>
      <c r="E15" s="2">
        <v>800573.61</v>
      </c>
    </row>
    <row r="17" spans="1:5">
      <c r="A17" s="5" t="s">
        <v>30</v>
      </c>
      <c r="B17" t="s">
        <v>31</v>
      </c>
      <c r="C17" t="s">
        <v>87</v>
      </c>
      <c r="D17" t="s">
        <v>90</v>
      </c>
      <c r="E17" s="2">
        <v>43925.93</v>
      </c>
    </row>
    <row r="19" spans="1:5">
      <c r="A19" s="5" t="s">
        <v>33</v>
      </c>
      <c r="B19" t="s">
        <v>32</v>
      </c>
      <c r="C19" t="s">
        <v>91</v>
      </c>
      <c r="D19" t="s">
        <v>92</v>
      </c>
      <c r="E19" s="2">
        <v>18500.900000000001</v>
      </c>
    </row>
    <row r="21" spans="1:5">
      <c r="A21" s="5" t="s">
        <v>34</v>
      </c>
      <c r="B21" t="s">
        <v>35</v>
      </c>
      <c r="C21" t="s">
        <v>88</v>
      </c>
    </row>
    <row r="23" spans="1:5">
      <c r="A23" s="6" t="s">
        <v>36</v>
      </c>
      <c r="B23" s="6" t="s">
        <v>37</v>
      </c>
      <c r="D23" t="s">
        <v>93</v>
      </c>
      <c r="E23" s="2">
        <f>722026</f>
        <v>722026</v>
      </c>
    </row>
    <row r="24" spans="1:5">
      <c r="A24" s="6"/>
    </row>
    <row r="25" spans="1:5">
      <c r="A25" s="6" t="s">
        <v>38</v>
      </c>
      <c r="B25" s="7" t="s">
        <v>39</v>
      </c>
      <c r="D25" t="s">
        <v>94</v>
      </c>
      <c r="E25" s="2">
        <v>128719</v>
      </c>
    </row>
    <row r="27" spans="1:5">
      <c r="A27" s="5" t="s">
        <v>41</v>
      </c>
      <c r="B27" t="s">
        <v>40</v>
      </c>
      <c r="C27" t="s">
        <v>97</v>
      </c>
    </row>
    <row r="29" spans="1:5">
      <c r="A29" s="6" t="s">
        <v>10</v>
      </c>
      <c r="B29" s="1" t="s">
        <v>11</v>
      </c>
      <c r="D29" t="s">
        <v>95</v>
      </c>
      <c r="E29" s="2">
        <v>125000</v>
      </c>
    </row>
    <row r="30" spans="1:5">
      <c r="A30" s="6"/>
    </row>
    <row r="31" spans="1:5">
      <c r="A31" s="6" t="s">
        <v>12</v>
      </c>
      <c r="B31" s="1" t="s">
        <v>13</v>
      </c>
    </row>
    <row r="32" spans="1:5">
      <c r="A32" s="6"/>
    </row>
    <row r="33" spans="1:5">
      <c r="A33" s="6" t="s">
        <v>14</v>
      </c>
      <c r="B33" s="1" t="s">
        <v>15</v>
      </c>
    </row>
    <row r="34" spans="1:5">
      <c r="A34" s="6"/>
    </row>
    <row r="35" spans="1:5">
      <c r="A35" s="6" t="s">
        <v>16</v>
      </c>
      <c r="B35" s="1" t="s">
        <v>17</v>
      </c>
      <c r="C35" t="s">
        <v>96</v>
      </c>
      <c r="D35" t="s">
        <v>92</v>
      </c>
      <c r="E35" s="2">
        <f>309361.34+144275.16</f>
        <v>453636.5</v>
      </c>
    </row>
    <row r="37" spans="1:5">
      <c r="A37" s="5" t="s">
        <v>42</v>
      </c>
      <c r="B37" t="s">
        <v>43</v>
      </c>
      <c r="C37" t="s">
        <v>98</v>
      </c>
      <c r="D37" t="s">
        <v>99</v>
      </c>
      <c r="E37" s="2">
        <v>15000</v>
      </c>
    </row>
    <row r="39" spans="1:5">
      <c r="A39" s="5" t="s">
        <v>44</v>
      </c>
      <c r="B39" t="s">
        <v>45</v>
      </c>
      <c r="C39" t="s">
        <v>101</v>
      </c>
      <c r="D39" t="s">
        <v>94</v>
      </c>
      <c r="E39" s="2">
        <v>23375</v>
      </c>
    </row>
    <row r="41" spans="1:5">
      <c r="A41" s="5" t="s">
        <v>49</v>
      </c>
      <c r="B41" t="s">
        <v>50</v>
      </c>
    </row>
    <row r="43" spans="1:5">
      <c r="A43" s="6" t="s">
        <v>51</v>
      </c>
      <c r="B43" s="6" t="s">
        <v>75</v>
      </c>
      <c r="E43" s="11" t="s">
        <v>73</v>
      </c>
    </row>
    <row r="44" spans="1:5">
      <c r="A44" s="6"/>
    </row>
    <row r="45" spans="1:5">
      <c r="A45" s="6" t="s">
        <v>52</v>
      </c>
      <c r="B45" s="6" t="s">
        <v>76</v>
      </c>
      <c r="E45" s="11" t="s">
        <v>73</v>
      </c>
    </row>
    <row r="47" spans="1:5">
      <c r="A47" s="5" t="s">
        <v>53</v>
      </c>
      <c r="B47" s="12" t="s">
        <v>54</v>
      </c>
      <c r="E47" s="11" t="s">
        <v>73</v>
      </c>
    </row>
    <row r="48" spans="1:5">
      <c r="E48" s="11"/>
    </row>
    <row r="49" spans="1:5">
      <c r="A49" s="5" t="s">
        <v>55</v>
      </c>
      <c r="B49" s="12" t="s">
        <v>56</v>
      </c>
      <c r="E49" s="11" t="s">
        <v>73</v>
      </c>
    </row>
    <row r="51" spans="1:5">
      <c r="A51" s="5" t="s">
        <v>57</v>
      </c>
      <c r="B51" t="s">
        <v>58</v>
      </c>
      <c r="E51" s="11" t="s">
        <v>73</v>
      </c>
    </row>
    <row r="53" spans="1:5">
      <c r="A53" s="5" t="s">
        <v>59</v>
      </c>
      <c r="B53" t="s">
        <v>60</v>
      </c>
      <c r="E53" s="11" t="s">
        <v>73</v>
      </c>
    </row>
    <row r="56" spans="1:5">
      <c r="A56" s="5" t="s">
        <v>61</v>
      </c>
      <c r="B56" t="s">
        <v>62</v>
      </c>
    </row>
    <row r="58" spans="1:5">
      <c r="A58" s="6" t="s">
        <v>19</v>
      </c>
      <c r="B58" t="s">
        <v>72</v>
      </c>
      <c r="D58" t="s">
        <v>104</v>
      </c>
      <c r="E58" s="2">
        <v>16680</v>
      </c>
    </row>
    <row r="59" spans="1:5">
      <c r="A59" s="6"/>
    </row>
    <row r="60" spans="1:5">
      <c r="A60" s="6" t="s">
        <v>20</v>
      </c>
      <c r="B60" t="s">
        <v>68</v>
      </c>
    </row>
    <row r="61" spans="1:5">
      <c r="A61" s="6"/>
    </row>
    <row r="62" spans="1:5">
      <c r="A62" s="6" t="s">
        <v>21</v>
      </c>
      <c r="B62" t="s">
        <v>69</v>
      </c>
    </row>
    <row r="63" spans="1:5">
      <c r="A63" s="6"/>
    </row>
    <row r="64" spans="1:5">
      <c r="A64" s="6" t="s">
        <v>22</v>
      </c>
      <c r="B64" t="s">
        <v>70</v>
      </c>
      <c r="D64" t="s">
        <v>104</v>
      </c>
      <c r="E64" s="2">
        <v>84008</v>
      </c>
    </row>
    <row r="65" spans="1:5">
      <c r="A65" s="6"/>
    </row>
    <row r="66" spans="1:5">
      <c r="A66" s="6" t="s">
        <v>23</v>
      </c>
      <c r="B66" t="s">
        <v>71</v>
      </c>
      <c r="D66" t="s">
        <v>104</v>
      </c>
      <c r="E66" s="2">
        <v>35000</v>
      </c>
    </row>
    <row r="68" spans="1:5">
      <c r="A68" s="6" t="s">
        <v>24</v>
      </c>
      <c r="B68" t="s">
        <v>100</v>
      </c>
      <c r="E68" s="11" t="s">
        <v>73</v>
      </c>
    </row>
    <row r="70" spans="1:5">
      <c r="A70" s="5" t="s">
        <v>63</v>
      </c>
      <c r="B70" t="s">
        <v>64</v>
      </c>
      <c r="E70" s="2">
        <v>0</v>
      </c>
    </row>
    <row r="72" spans="1:5">
      <c r="A72" s="5" t="s">
        <v>65</v>
      </c>
      <c r="B72" s="12" t="s">
        <v>66</v>
      </c>
      <c r="C72" t="s">
        <v>103</v>
      </c>
      <c r="D72" t="s">
        <v>102</v>
      </c>
      <c r="E72" s="14">
        <v>12170981.75</v>
      </c>
    </row>
    <row r="74" spans="1:5">
      <c r="A74" s="5" t="s">
        <v>46</v>
      </c>
      <c r="B74" t="s">
        <v>47</v>
      </c>
    </row>
    <row r="76" spans="1:5">
      <c r="A76" s="5" t="s">
        <v>48</v>
      </c>
      <c r="B76" s="6" t="s">
        <v>18</v>
      </c>
      <c r="E76" s="2">
        <v>555139.71</v>
      </c>
    </row>
    <row r="77" spans="1:5">
      <c r="B77" s="6"/>
    </row>
    <row r="78" spans="1:5" ht="30">
      <c r="A78" s="5" t="s">
        <v>67</v>
      </c>
      <c r="B78" s="12" t="s">
        <v>77</v>
      </c>
      <c r="E78" s="11" t="s">
        <v>73</v>
      </c>
    </row>
    <row r="79" spans="1:5">
      <c r="A79" s="5" t="s">
        <v>84</v>
      </c>
      <c r="E79" s="2">
        <f>E6+E7+E15+E17+E19+E23+E25+E29+E31+E33+E35+E37+E39+E58+E60+E62+E64+E66-E70+E72</f>
        <v>19604330.84392</v>
      </c>
    </row>
    <row r="80" spans="1:5" s="8" customFormat="1">
      <c r="A80" s="10" t="s">
        <v>25</v>
      </c>
      <c r="E80" s="9">
        <f>E79+E8</f>
        <v>21162875.146011639</v>
      </c>
    </row>
    <row r="82" spans="2:3">
      <c r="B82" t="s">
        <v>37</v>
      </c>
      <c r="C82" s="13">
        <f>E15+E17+E19+E23+E29+E35+E37+E39+E58+E64+E66</f>
        <v>2337725.94</v>
      </c>
    </row>
    <row r="83" spans="2:3">
      <c r="B83" t="s">
        <v>39</v>
      </c>
    </row>
    <row r="84" spans="2:3">
      <c r="B84" t="s">
        <v>83</v>
      </c>
      <c r="C84" s="13">
        <f>C82+C83</f>
        <v>2337725.94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2011-03-22T18:36:23Z</dcterms:modified>
</cp:coreProperties>
</file>